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2017\1000 DIAS CM\BANCO DE OFERENTES\ANEXOS\Costos UDS 2017 - 2018\"/>
    </mc:Choice>
  </mc:AlternateContent>
  <bookViews>
    <workbookView xWindow="0" yWindow="0" windowWidth="21570" windowHeight="8160"/>
  </bookViews>
  <sheets>
    <sheet name="CAQUETÁ 19 DÍAS 2017" sheetId="2" r:id="rId1"/>
    <sheet name="CAQUETÁ 2018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2" l="1"/>
  <c r="C34" i="2"/>
  <c r="C29" i="2"/>
  <c r="C19" i="2" l="1"/>
  <c r="C41" i="2" s="1"/>
  <c r="C42" i="2" s="1"/>
  <c r="C44" i="2" s="1"/>
  <c r="D29" i="1"/>
  <c r="D27" i="1"/>
  <c r="D25" i="1"/>
  <c r="D23" i="1"/>
  <c r="C57" i="1"/>
  <c r="D56" i="1"/>
  <c r="D57" i="1" s="1"/>
  <c r="D52" i="1"/>
  <c r="B48" i="1"/>
  <c r="C47" i="1"/>
  <c r="D47" i="1" s="1"/>
  <c r="C46" i="1"/>
  <c r="D46" i="1" s="1"/>
  <c r="C43" i="1"/>
  <c r="D42" i="1"/>
  <c r="D41" i="1"/>
  <c r="D40" i="1"/>
  <c r="D39" i="1"/>
  <c r="D38" i="1"/>
  <c r="D37" i="1"/>
  <c r="D36" i="1"/>
  <c r="D32" i="1"/>
  <c r="D31" i="1"/>
  <c r="D30" i="1"/>
  <c r="D28" i="1"/>
  <c r="D26" i="1"/>
  <c r="D24" i="1"/>
  <c r="D22" i="1"/>
  <c r="C14" i="1"/>
  <c r="D43" i="1" l="1"/>
  <c r="D51" i="1"/>
  <c r="D53" i="1" s="1"/>
  <c r="C53" i="1"/>
  <c r="C33" i="1"/>
  <c r="D48" i="1"/>
  <c r="C48" i="1"/>
  <c r="D21" i="1"/>
  <c r="D33" i="1" s="1"/>
  <c r="C60" i="1" l="1"/>
  <c r="C61" i="1" s="1"/>
  <c r="C64" i="1" s="1"/>
  <c r="D60" i="1" l="1"/>
  <c r="D61" i="1" s="1"/>
  <c r="D64" i="1" s="1"/>
  <c r="B66" i="1" s="1"/>
</calcChain>
</file>

<file path=xl/comments1.xml><?xml version="1.0" encoding="utf-8"?>
<comments xmlns="http://schemas.openxmlformats.org/spreadsheetml/2006/main">
  <authors>
    <author>Edwin Vladimir Lanchero Deaza</author>
  </authors>
  <commentList>
    <comment ref="F4" authorId="0" shapeId="0">
      <text>
        <r>
          <rPr>
            <sz val="9"/>
            <color indexed="81"/>
            <rFont val="Tahoma"/>
            <family val="2"/>
          </rPr>
          <t xml:space="preserve">Corresponde al 10% del valor total de la dotación inicial.
</t>
        </r>
      </text>
    </comment>
    <comment ref="B14" authorId="0" shapeId="0">
      <text>
        <r>
          <rPr>
            <sz val="9"/>
            <color indexed="81"/>
            <rFont val="Tahoma"/>
            <family val="2"/>
          </rPr>
          <t>Corresponde a la relación de suministro de 30 sobres diarios a 109 niñas y niños.</t>
        </r>
      </text>
    </comment>
  </commentList>
</comments>
</file>

<file path=xl/sharedStrings.xml><?xml version="1.0" encoding="utf-8"?>
<sst xmlns="http://schemas.openxmlformats.org/spreadsheetml/2006/main" count="122" uniqueCount="66">
  <si>
    <r>
      <t xml:space="preserve">COSTOS 2018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</si>
  <si>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Cálculos realizados para la atención de 160 beneficiarios mensuales</t>
  </si>
  <si>
    <t>DOTACIÓN - costo fijo</t>
  </si>
  <si>
    <t>CANTIDAD</t>
  </si>
  <si>
    <t>REPOSICIÓN DE DOTACIÓN</t>
  </si>
  <si>
    <t>Balanza para trabajo de campo con función de tara (unidad)</t>
  </si>
  <si>
    <t>Tallímetro para trabajo de campo</t>
  </si>
  <si>
    <t>Infantómetro para trabajo de campo</t>
  </si>
  <si>
    <t>Termómetro digital (unidad)</t>
  </si>
  <si>
    <t>Dispositivo de GPS</t>
  </si>
  <si>
    <t>Balón terapéutico de goma/balón de erizo para masaje/pelota multisensorial</t>
  </si>
  <si>
    <t>Bandeja de prismas rectangulares para encajar</t>
  </si>
  <si>
    <t>ALIMENTO SUPLEMENTARIO LISTO PARA EL CONSUMO (ASLC) - costo variable</t>
  </si>
  <si>
    <t xml:space="preserve">COSTO </t>
  </si>
  <si>
    <t>COSTO UNITARIO ASLC</t>
  </si>
  <si>
    <t>Alimento suplementario listo para el consumo</t>
  </si>
  <si>
    <t>COSTOS OPERATIVOS MENSUALES</t>
  </si>
  <si>
    <t>VIGENCIA</t>
  </si>
  <si>
    <t>1. MATERIAL PARA EDUCACION Y ACTIVIDADES - costo variable</t>
  </si>
  <si>
    <t>COSTO MENSUAL</t>
  </si>
  <si>
    <t>COSTO 7 MESES</t>
  </si>
  <si>
    <t>Marcador de tinta permanente seco, diferentes colores (unidades)</t>
  </si>
  <si>
    <t>Cartulinas en pliegos de 1/8, diferentes colores (unidades)</t>
  </si>
  <si>
    <t>Bolígrafo con cuerpo y clip plástico metalizado, tinta de color negro (unidades)</t>
  </si>
  <si>
    <t>Lápices de madera color negro No. 2 (unidades)</t>
  </si>
  <si>
    <t>Papel periódico en pliegos 70 x 100cm</t>
  </si>
  <si>
    <t>Papel bond tamaño carta sin líneas (resma)</t>
  </si>
  <si>
    <t>Legajador plástico con gancho, tamaño oficio (caja)</t>
  </si>
  <si>
    <t>Resaltador (unidades)</t>
  </si>
  <si>
    <t>Rollo de cinta adhesiva de 12 mm de ancho x 25 m</t>
  </si>
  <si>
    <t>Folder celuguía (unidades)</t>
  </si>
  <si>
    <t>Pegante líquido, recipiente plástico x 125 g (unidades)</t>
  </si>
  <si>
    <t xml:space="preserve">Fotocopias </t>
  </si>
  <si>
    <t>Total Material para Educación y Actividades</t>
  </si>
  <si>
    <t>2. RECURSO HUMANO - costo fijo</t>
  </si>
  <si>
    <t>Coordinador</t>
  </si>
  <si>
    <t>Profesional en Nutrición y Dietética</t>
  </si>
  <si>
    <t>Profesional en Pedagogía</t>
  </si>
  <si>
    <t>Profesional del área social</t>
  </si>
  <si>
    <t>Auxiliares de Enfermería</t>
  </si>
  <si>
    <t>Gestores comunitarios</t>
  </si>
  <si>
    <t>Apoyo administrativo</t>
  </si>
  <si>
    <t>Total Recurso Humano</t>
  </si>
  <si>
    <t>3. RACIONES FAMILIARES PARA PREPARAR (RFPP) - costo variable</t>
  </si>
  <si>
    <t>COSTO UNITARIO RFPP</t>
  </si>
  <si>
    <t>Mujeres gestantes</t>
  </si>
  <si>
    <t>Niños y niñas menores de 2 años</t>
  </si>
  <si>
    <t>Total Raciones familiares para preparar</t>
  </si>
  <si>
    <t>4. COSTOS TRANSPORTE - costo variable</t>
  </si>
  <si>
    <t>Transporte gestores comunitarios</t>
  </si>
  <si>
    <t xml:space="preserve">Transporte equipo interdisciplinario </t>
  </si>
  <si>
    <t>Total Transporte</t>
  </si>
  <si>
    <t>5. COSTOS COMUNICACIONES - costo fijo</t>
  </si>
  <si>
    <t>Plan ilimitado de minutos y datos</t>
  </si>
  <si>
    <t>Total comunicaciones</t>
  </si>
  <si>
    <t>COSTOS ADMINISTRATIVOS - costo variable</t>
  </si>
  <si>
    <t>Costos administrativos e imprevistos (8,9% del valor de los costos operativos)</t>
  </si>
  <si>
    <t>Total costos administrativos</t>
  </si>
  <si>
    <t>TOTAL</t>
  </si>
  <si>
    <t>REGIONAL CAQUETÁ</t>
  </si>
  <si>
    <t>TOTAL UNIDAD DE SERVICIO REGIONAL CAQUETÁ 7 MESES</t>
  </si>
  <si>
    <r>
      <t xml:space="preserve">COSTOS 2017 (19 días)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</si>
  <si>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COSTO 19 DÍAS</t>
  </si>
  <si>
    <t>3. COSTOS TRANSPORTE - costo variable</t>
  </si>
  <si>
    <t>4. COSTOS COMUNICACIONES - costo fijo</t>
  </si>
  <si>
    <t>TOTAL UNIDAD DE SERVICIO REGIONAL CAQUETÁ 19 DÍAS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</si>
</sst>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0" xfId="2" applyNumberFormat="1" applyFont="1" applyBorder="1"/>
    <xf numFmtId="0" fontId="2" fillId="5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44" fontId="2" fillId="4" borderId="1" xfId="2" applyNumberFormat="1" applyFont="1" applyFill="1" applyBorder="1"/>
    <xf numFmtId="3" fontId="0" fillId="0" borderId="0" xfId="0" applyNumberFormat="1" applyBorder="1" applyAlignment="1">
      <alignment horizontal="center" vertical="center"/>
    </xf>
    <xf numFmtId="164" fontId="0" fillId="0" borderId="0" xfId="1" applyFont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44" fontId="0" fillId="0" borderId="1" xfId="2" applyNumberFormat="1" applyFont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center" vertical="center"/>
    </xf>
    <xf numFmtId="44" fontId="2" fillId="4" borderId="1" xfId="2" applyFont="1" applyFill="1" applyBorder="1"/>
    <xf numFmtId="44" fontId="0" fillId="0" borderId="1" xfId="2" applyFont="1" applyBorder="1"/>
    <xf numFmtId="166" fontId="0" fillId="0" borderId="0" xfId="0" applyNumberFormat="1"/>
    <xf numFmtId="44" fontId="2" fillId="4" borderId="1" xfId="0" applyNumberFormat="1" applyFont="1" applyFill="1" applyBorder="1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center"/>
    </xf>
    <xf numFmtId="164" fontId="2" fillId="4" borderId="1" xfId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0" fillId="0" borderId="1" xfId="1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</cellXfs>
  <cellStyles count="3">
    <cellStyle name="Moneda [0]" xfId="1" builtinId="7"/>
    <cellStyle name="Moned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48"/>
  <sheetViews>
    <sheetView tabSelected="1" view="pageBreakPreview"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</cols>
  <sheetData>
    <row r="1" spans="1:3" ht="30.75" customHeight="1" x14ac:dyDescent="0.25">
      <c r="A1" s="25" t="s">
        <v>61</v>
      </c>
      <c r="B1" s="25"/>
      <c r="C1" s="25"/>
    </row>
    <row r="2" spans="1:3" ht="30.75" customHeight="1" x14ac:dyDescent="0.25">
      <c r="A2" s="1" t="s">
        <v>59</v>
      </c>
      <c r="B2" s="26" t="s">
        <v>1</v>
      </c>
      <c r="C2" s="26"/>
    </row>
    <row r="3" spans="1:3" x14ac:dyDescent="0.25">
      <c r="B3"/>
    </row>
    <row r="4" spans="1:3" x14ac:dyDescent="0.25">
      <c r="A4" s="27" t="s">
        <v>16</v>
      </c>
      <c r="B4" s="27"/>
      <c r="C4" s="27"/>
    </row>
    <row r="5" spans="1:3" x14ac:dyDescent="0.25">
      <c r="B5"/>
    </row>
    <row r="6" spans="1:3" x14ac:dyDescent="0.25">
      <c r="A6" s="8" t="s">
        <v>18</v>
      </c>
      <c r="B6" s="9" t="s">
        <v>3</v>
      </c>
      <c r="C6" s="9" t="s">
        <v>62</v>
      </c>
    </row>
    <row r="7" spans="1:3" x14ac:dyDescent="0.25">
      <c r="A7" s="4" t="s">
        <v>21</v>
      </c>
      <c r="B7" s="5">
        <v>10</v>
      </c>
      <c r="C7" s="16">
        <v>6245</v>
      </c>
    </row>
    <row r="8" spans="1:3" x14ac:dyDescent="0.25">
      <c r="A8" s="4" t="s">
        <v>22</v>
      </c>
      <c r="B8" s="5">
        <v>15</v>
      </c>
      <c r="C8" s="16">
        <v>5023</v>
      </c>
    </row>
    <row r="9" spans="1:3" x14ac:dyDescent="0.25">
      <c r="A9" s="4" t="s">
        <v>23</v>
      </c>
      <c r="B9" s="5">
        <v>20</v>
      </c>
      <c r="C9" s="16">
        <v>5839</v>
      </c>
    </row>
    <row r="10" spans="1:3" x14ac:dyDescent="0.25">
      <c r="A10" s="4" t="s">
        <v>24</v>
      </c>
      <c r="B10" s="5">
        <v>30</v>
      </c>
      <c r="C10" s="16">
        <v>7547</v>
      </c>
    </row>
    <row r="11" spans="1:3" x14ac:dyDescent="0.25">
      <c r="A11" s="4" t="s">
        <v>25</v>
      </c>
      <c r="B11" s="5">
        <v>15</v>
      </c>
      <c r="C11" s="16">
        <v>1386</v>
      </c>
    </row>
    <row r="12" spans="1:3" x14ac:dyDescent="0.25">
      <c r="A12" s="4" t="s">
        <v>26</v>
      </c>
      <c r="B12" s="5">
        <v>4</v>
      </c>
      <c r="C12" s="16">
        <v>9194</v>
      </c>
    </row>
    <row r="13" spans="1:3" x14ac:dyDescent="0.25">
      <c r="A13" s="4" t="s">
        <v>27</v>
      </c>
      <c r="B13" s="5">
        <v>1</v>
      </c>
      <c r="C13" s="16">
        <v>4551</v>
      </c>
    </row>
    <row r="14" spans="1:3" x14ac:dyDescent="0.25">
      <c r="A14" s="4" t="s">
        <v>28</v>
      </c>
      <c r="B14" s="5">
        <v>4</v>
      </c>
      <c r="C14" s="16">
        <v>4777</v>
      </c>
    </row>
    <row r="15" spans="1:3" x14ac:dyDescent="0.25">
      <c r="A15" s="4" t="s">
        <v>29</v>
      </c>
      <c r="B15" s="5">
        <v>4</v>
      </c>
      <c r="C15" s="16">
        <v>3010</v>
      </c>
    </row>
    <row r="16" spans="1:3" x14ac:dyDescent="0.25">
      <c r="A16" s="4" t="s">
        <v>30</v>
      </c>
      <c r="B16" s="5">
        <v>30</v>
      </c>
      <c r="C16" s="16">
        <v>7191</v>
      </c>
    </row>
    <row r="17" spans="1:3" x14ac:dyDescent="0.25">
      <c r="A17" s="4" t="s">
        <v>31</v>
      </c>
      <c r="B17" s="5">
        <v>4</v>
      </c>
      <c r="C17" s="16">
        <v>5226</v>
      </c>
    </row>
    <row r="18" spans="1:3" x14ac:dyDescent="0.25">
      <c r="A18" s="4" t="s">
        <v>32</v>
      </c>
      <c r="B18" s="5">
        <v>160</v>
      </c>
      <c r="C18" s="16">
        <v>11052</v>
      </c>
    </row>
    <row r="19" spans="1:3" x14ac:dyDescent="0.25">
      <c r="A19" s="17" t="s">
        <v>33</v>
      </c>
      <c r="B19" s="18"/>
      <c r="C19" s="19">
        <f>SUM(C7:C18)</f>
        <v>71041</v>
      </c>
    </row>
    <row r="20" spans="1:3" x14ac:dyDescent="0.25">
      <c r="B20"/>
    </row>
    <row r="21" spans="1:3" x14ac:dyDescent="0.25">
      <c r="A21" s="2" t="s">
        <v>34</v>
      </c>
      <c r="B21" s="3" t="s">
        <v>3</v>
      </c>
      <c r="C21" s="3" t="s">
        <v>62</v>
      </c>
    </row>
    <row r="22" spans="1:3" x14ac:dyDescent="0.25">
      <c r="A22" s="4" t="s">
        <v>35</v>
      </c>
      <c r="B22" s="5">
        <v>1</v>
      </c>
      <c r="C22" s="16">
        <v>1836962</v>
      </c>
    </row>
    <row r="23" spans="1:3" x14ac:dyDescent="0.25">
      <c r="A23" s="4" t="s">
        <v>36</v>
      </c>
      <c r="B23" s="5">
        <v>1</v>
      </c>
      <c r="C23" s="16">
        <v>1711588</v>
      </c>
    </row>
    <row r="24" spans="1:3" x14ac:dyDescent="0.25">
      <c r="A24" s="4" t="s">
        <v>37</v>
      </c>
      <c r="B24" s="5">
        <v>1</v>
      </c>
      <c r="C24" s="16">
        <v>1711588</v>
      </c>
    </row>
    <row r="25" spans="1:3" x14ac:dyDescent="0.25">
      <c r="A25" s="4" t="s">
        <v>38</v>
      </c>
      <c r="B25" s="5">
        <v>1</v>
      </c>
      <c r="C25" s="16">
        <v>1711588</v>
      </c>
    </row>
    <row r="26" spans="1:3" x14ac:dyDescent="0.25">
      <c r="A26" s="4" t="s">
        <v>39</v>
      </c>
      <c r="B26" s="5">
        <v>2</v>
      </c>
      <c r="C26" s="16">
        <v>2089198</v>
      </c>
    </row>
    <row r="27" spans="1:3" x14ac:dyDescent="0.25">
      <c r="A27" s="4" t="s">
        <v>40</v>
      </c>
      <c r="B27" s="5">
        <v>4</v>
      </c>
      <c r="C27" s="16">
        <v>3173751</v>
      </c>
    </row>
    <row r="28" spans="1:3" x14ac:dyDescent="0.25">
      <c r="A28" s="4" t="s">
        <v>41</v>
      </c>
      <c r="B28" s="5">
        <v>1</v>
      </c>
      <c r="C28" s="16">
        <v>396719</v>
      </c>
    </row>
    <row r="29" spans="1:3" x14ac:dyDescent="0.25">
      <c r="A29" s="17" t="s">
        <v>42</v>
      </c>
      <c r="B29" s="18"/>
      <c r="C29" s="22">
        <f>SUM(C22:C28)</f>
        <v>12631394</v>
      </c>
    </row>
    <row r="30" spans="1:3" x14ac:dyDescent="0.25">
      <c r="A30" s="23"/>
      <c r="B30" s="23"/>
      <c r="C30" s="23"/>
    </row>
    <row r="31" spans="1:3" s="23" customFormat="1" x14ac:dyDescent="0.25">
      <c r="A31" s="8" t="s">
        <v>63</v>
      </c>
      <c r="B31"/>
      <c r="C31" s="9" t="s">
        <v>62</v>
      </c>
    </row>
    <row r="32" spans="1:3" x14ac:dyDescent="0.25">
      <c r="A32" s="4" t="s">
        <v>49</v>
      </c>
      <c r="B32"/>
      <c r="C32" s="16">
        <v>67556</v>
      </c>
    </row>
    <row r="33" spans="1:3" x14ac:dyDescent="0.25">
      <c r="A33" s="4" t="s">
        <v>50</v>
      </c>
      <c r="B33"/>
      <c r="C33" s="16">
        <v>1065076</v>
      </c>
    </row>
    <row r="34" spans="1:3" x14ac:dyDescent="0.25">
      <c r="A34" s="17" t="s">
        <v>51</v>
      </c>
      <c r="B34"/>
      <c r="C34" s="22">
        <f>+C32+C33</f>
        <v>1132632</v>
      </c>
    </row>
    <row r="35" spans="1:3" x14ac:dyDescent="0.25">
      <c r="B35"/>
    </row>
    <row r="36" spans="1:3" s="23" customFormat="1" x14ac:dyDescent="0.25">
      <c r="A36" s="2" t="s">
        <v>64</v>
      </c>
      <c r="B36"/>
      <c r="C36" s="3" t="s">
        <v>62</v>
      </c>
    </row>
    <row r="37" spans="1:3" x14ac:dyDescent="0.25">
      <c r="A37" s="4" t="s">
        <v>53</v>
      </c>
      <c r="B37"/>
      <c r="C37" s="16">
        <v>100547</v>
      </c>
    </row>
    <row r="38" spans="1:3" x14ac:dyDescent="0.25">
      <c r="A38" s="17" t="s">
        <v>54</v>
      </c>
      <c r="B38"/>
      <c r="C38" s="22">
        <f>+C37</f>
        <v>100547</v>
      </c>
    </row>
    <row r="39" spans="1:3" x14ac:dyDescent="0.25">
      <c r="B39"/>
    </row>
    <row r="40" spans="1:3" s="23" customFormat="1" x14ac:dyDescent="0.25">
      <c r="A40" s="8" t="s">
        <v>55</v>
      </c>
      <c r="B40"/>
      <c r="C40" s="9" t="s">
        <v>62</v>
      </c>
    </row>
    <row r="41" spans="1:3" x14ac:dyDescent="0.25">
      <c r="A41" s="4" t="s">
        <v>56</v>
      </c>
      <c r="B41"/>
      <c r="C41" s="20">
        <f>+ROUND((C19+C29+C34+C38)*0.089,0)</f>
        <v>1240270</v>
      </c>
    </row>
    <row r="42" spans="1:3" x14ac:dyDescent="0.25">
      <c r="A42" s="17" t="s">
        <v>57</v>
      </c>
      <c r="B42"/>
      <c r="C42" s="19">
        <f>+C41</f>
        <v>1240270</v>
      </c>
    </row>
    <row r="43" spans="1:3" x14ac:dyDescent="0.25">
      <c r="B43"/>
    </row>
    <row r="44" spans="1:3" s="23" customFormat="1" x14ac:dyDescent="0.25">
      <c r="A44" s="1" t="s">
        <v>65</v>
      </c>
      <c r="B44"/>
      <c r="C44" s="22">
        <f>+ROUND(C19+C29+C34+C38+C42,0)</f>
        <v>15175884</v>
      </c>
    </row>
    <row r="45" spans="1:3" x14ac:dyDescent="0.25">
      <c r="B45"/>
    </row>
    <row r="46" spans="1:3" x14ac:dyDescent="0.25">
      <c r="B46"/>
    </row>
    <row r="47" spans="1:3" x14ac:dyDescent="0.25">
      <c r="B47"/>
    </row>
    <row r="48" spans="1:3" x14ac:dyDescent="0.25">
      <c r="B48"/>
    </row>
  </sheetData>
  <mergeCells count="3">
    <mergeCell ref="A1:C1"/>
    <mergeCell ref="B2:C2"/>
    <mergeCell ref="A4:C4"/>
  </mergeCells>
  <pageMargins left="0.7" right="0.7" top="0.75" bottom="0.75" header="0.3" footer="0.3"/>
  <pageSetup scale="84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</sheetPr>
  <dimension ref="A1:G66"/>
  <sheetViews>
    <sheetView view="pageBreakPreview" zoomScaleNormal="100" zoomScaleSheetLayoutView="100" workbookViewId="0">
      <pane ySplit="2" topLeftCell="A3" activePane="bottomLeft" state="frozen"/>
      <selection pane="bottomLeft" activeCell="C3" sqref="C3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  <col min="4" max="4" width="18.5703125" customWidth="1"/>
    <col min="5" max="5" width="4.140625" customWidth="1"/>
    <col min="6" max="7" width="12.7109375" customWidth="1"/>
  </cols>
  <sheetData>
    <row r="1" spans="1:7" ht="28.5" customHeight="1" x14ac:dyDescent="0.25">
      <c r="A1" s="25" t="s">
        <v>0</v>
      </c>
      <c r="B1" s="25"/>
      <c r="C1" s="25"/>
    </row>
    <row r="2" spans="1:7" ht="29.25" customHeight="1" x14ac:dyDescent="0.25">
      <c r="A2" s="1" t="s">
        <v>59</v>
      </c>
      <c r="B2" s="26" t="s">
        <v>1</v>
      </c>
      <c r="C2" s="29"/>
    </row>
    <row r="4" spans="1:7" x14ac:dyDescent="0.25">
      <c r="A4" s="2" t="s">
        <v>2</v>
      </c>
      <c r="B4" s="3" t="s">
        <v>3</v>
      </c>
      <c r="F4" s="30" t="s">
        <v>4</v>
      </c>
      <c r="G4" s="30"/>
    </row>
    <row r="5" spans="1:7" x14ac:dyDescent="0.25">
      <c r="A5" s="4" t="s">
        <v>5</v>
      </c>
      <c r="B5" s="5">
        <v>1</v>
      </c>
      <c r="F5" s="31">
        <v>374160</v>
      </c>
      <c r="G5" s="31"/>
    </row>
    <row r="6" spans="1:7" x14ac:dyDescent="0.25">
      <c r="A6" s="4" t="s">
        <v>6</v>
      </c>
      <c r="B6" s="5">
        <v>1</v>
      </c>
    </row>
    <row r="7" spans="1:7" x14ac:dyDescent="0.25">
      <c r="A7" s="4" t="s">
        <v>7</v>
      </c>
      <c r="B7" s="5">
        <v>1</v>
      </c>
    </row>
    <row r="8" spans="1:7" x14ac:dyDescent="0.25">
      <c r="A8" s="4" t="s">
        <v>8</v>
      </c>
      <c r="B8" s="5">
        <v>1</v>
      </c>
    </row>
    <row r="9" spans="1:7" x14ac:dyDescent="0.25">
      <c r="A9" s="4" t="s">
        <v>9</v>
      </c>
      <c r="B9" s="5">
        <v>1</v>
      </c>
    </row>
    <row r="10" spans="1:7" x14ac:dyDescent="0.25">
      <c r="A10" s="4" t="s">
        <v>10</v>
      </c>
      <c r="B10" s="5">
        <v>10</v>
      </c>
    </row>
    <row r="11" spans="1:7" x14ac:dyDescent="0.25">
      <c r="A11" s="4" t="s">
        <v>11</v>
      </c>
      <c r="B11" s="5">
        <v>2</v>
      </c>
    </row>
    <row r="12" spans="1:7" x14ac:dyDescent="0.25">
      <c r="C12" s="7"/>
    </row>
    <row r="13" spans="1:7" x14ac:dyDescent="0.25">
      <c r="A13" s="8" t="s">
        <v>12</v>
      </c>
      <c r="B13" s="9" t="s">
        <v>3</v>
      </c>
      <c r="C13" s="9" t="s">
        <v>13</v>
      </c>
      <c r="F13" s="32" t="s">
        <v>14</v>
      </c>
      <c r="G13" s="32"/>
    </row>
    <row r="14" spans="1:7" x14ac:dyDescent="0.25">
      <c r="A14" s="4" t="s">
        <v>15</v>
      </c>
      <c r="B14" s="10">
        <v>3270</v>
      </c>
      <c r="C14" s="11">
        <f>+B14*F14</f>
        <v>8073630</v>
      </c>
      <c r="F14" s="33">
        <v>2469</v>
      </c>
      <c r="G14" s="33"/>
    </row>
    <row r="15" spans="1:7" x14ac:dyDescent="0.25">
      <c r="B15" s="12"/>
      <c r="C15" s="7"/>
      <c r="F15" s="13"/>
      <c r="G15" s="13"/>
    </row>
    <row r="16" spans="1:7" x14ac:dyDescent="0.25">
      <c r="A16" s="34"/>
      <c r="B16" s="34"/>
      <c r="C16" s="34"/>
      <c r="D16" s="34"/>
      <c r="E16" s="34"/>
      <c r="F16" s="34"/>
      <c r="G16" s="34"/>
    </row>
    <row r="18" spans="1:5" x14ac:dyDescent="0.25">
      <c r="A18" s="14" t="s">
        <v>16</v>
      </c>
      <c r="B18" s="15" t="s">
        <v>17</v>
      </c>
      <c r="C18" s="35">
        <v>2018</v>
      </c>
      <c r="D18" s="35"/>
    </row>
    <row r="19" spans="1:5" x14ac:dyDescent="0.25">
      <c r="B19"/>
    </row>
    <row r="20" spans="1:5" x14ac:dyDescent="0.25">
      <c r="A20" s="8" t="s">
        <v>18</v>
      </c>
      <c r="B20" s="9" t="s">
        <v>3</v>
      </c>
      <c r="C20" s="9" t="s">
        <v>19</v>
      </c>
      <c r="D20" s="9" t="s">
        <v>20</v>
      </c>
    </row>
    <row r="21" spans="1:5" x14ac:dyDescent="0.25">
      <c r="A21" s="4" t="s">
        <v>21</v>
      </c>
      <c r="B21" s="5">
        <v>10</v>
      </c>
      <c r="C21" s="16">
        <v>10260</v>
      </c>
      <c r="D21" s="16">
        <f t="shared" ref="D21:D32" si="0">+C21*7</f>
        <v>71820</v>
      </c>
      <c r="E21" s="7"/>
    </row>
    <row r="22" spans="1:5" x14ac:dyDescent="0.25">
      <c r="A22" s="4" t="s">
        <v>22</v>
      </c>
      <c r="B22" s="5">
        <v>15</v>
      </c>
      <c r="C22" s="16">
        <v>8248</v>
      </c>
      <c r="D22" s="16">
        <f t="shared" si="0"/>
        <v>57736</v>
      </c>
      <c r="E22" s="7"/>
    </row>
    <row r="23" spans="1:5" x14ac:dyDescent="0.25">
      <c r="A23" s="4" t="s">
        <v>23</v>
      </c>
      <c r="B23" s="5">
        <v>20</v>
      </c>
      <c r="C23" s="16">
        <v>9588</v>
      </c>
      <c r="D23" s="16">
        <f t="shared" si="0"/>
        <v>67116</v>
      </c>
      <c r="E23" s="7"/>
    </row>
    <row r="24" spans="1:5" x14ac:dyDescent="0.25">
      <c r="A24" s="4" t="s">
        <v>24</v>
      </c>
      <c r="B24" s="5">
        <v>30</v>
      </c>
      <c r="C24" s="16">
        <v>12392</v>
      </c>
      <c r="D24" s="16">
        <f t="shared" si="0"/>
        <v>86744</v>
      </c>
      <c r="E24" s="7"/>
    </row>
    <row r="25" spans="1:5" x14ac:dyDescent="0.25">
      <c r="A25" s="4" t="s">
        <v>25</v>
      </c>
      <c r="B25" s="5">
        <v>15</v>
      </c>
      <c r="C25" s="16">
        <v>2276</v>
      </c>
      <c r="D25" s="16">
        <f t="shared" si="0"/>
        <v>15932</v>
      </c>
      <c r="E25" s="7"/>
    </row>
    <row r="26" spans="1:5" x14ac:dyDescent="0.25">
      <c r="A26" s="4" t="s">
        <v>26</v>
      </c>
      <c r="B26" s="5">
        <v>4</v>
      </c>
      <c r="C26" s="16">
        <v>15098</v>
      </c>
      <c r="D26" s="16">
        <f t="shared" si="0"/>
        <v>105686</v>
      </c>
      <c r="E26" s="7"/>
    </row>
    <row r="27" spans="1:5" x14ac:dyDescent="0.25">
      <c r="A27" s="4" t="s">
        <v>27</v>
      </c>
      <c r="B27" s="5">
        <v>1</v>
      </c>
      <c r="C27" s="16">
        <v>7474</v>
      </c>
      <c r="D27" s="16">
        <f t="shared" si="0"/>
        <v>52318</v>
      </c>
      <c r="E27" s="7"/>
    </row>
    <row r="28" spans="1:5" x14ac:dyDescent="0.25">
      <c r="A28" s="4" t="s">
        <v>28</v>
      </c>
      <c r="B28" s="5">
        <v>4</v>
      </c>
      <c r="C28" s="16">
        <v>7844</v>
      </c>
      <c r="D28" s="16">
        <f t="shared" si="0"/>
        <v>54908</v>
      </c>
      <c r="E28" s="7"/>
    </row>
    <row r="29" spans="1:5" x14ac:dyDescent="0.25">
      <c r="A29" s="4" t="s">
        <v>29</v>
      </c>
      <c r="B29" s="5">
        <v>4</v>
      </c>
      <c r="C29" s="16">
        <v>4943</v>
      </c>
      <c r="D29" s="16">
        <f t="shared" si="0"/>
        <v>34601</v>
      </c>
      <c r="E29" s="7"/>
    </row>
    <row r="30" spans="1:5" x14ac:dyDescent="0.25">
      <c r="A30" s="4" t="s">
        <v>30</v>
      </c>
      <c r="B30" s="5">
        <v>30</v>
      </c>
      <c r="C30" s="16">
        <v>11808</v>
      </c>
      <c r="D30" s="16">
        <f t="shared" si="0"/>
        <v>82656</v>
      </c>
      <c r="E30" s="7"/>
    </row>
    <row r="31" spans="1:5" x14ac:dyDescent="0.25">
      <c r="A31" s="4" t="s">
        <v>31</v>
      </c>
      <c r="B31" s="5">
        <v>4</v>
      </c>
      <c r="C31" s="16">
        <v>8582</v>
      </c>
      <c r="D31" s="16">
        <f t="shared" si="0"/>
        <v>60074</v>
      </c>
      <c r="E31" s="7"/>
    </row>
    <row r="32" spans="1:5" x14ac:dyDescent="0.25">
      <c r="A32" s="4" t="s">
        <v>32</v>
      </c>
      <c r="B32" s="5">
        <v>160</v>
      </c>
      <c r="C32" s="16">
        <v>18148</v>
      </c>
      <c r="D32" s="16">
        <f t="shared" si="0"/>
        <v>127036</v>
      </c>
      <c r="E32" s="7"/>
    </row>
    <row r="33" spans="1:7" x14ac:dyDescent="0.25">
      <c r="A33" s="17" t="s">
        <v>33</v>
      </c>
      <c r="B33" s="18"/>
      <c r="C33" s="19">
        <f>SUM(C21:C32)</f>
        <v>116661</v>
      </c>
      <c r="D33" s="19">
        <f>SUM(D21:D32)</f>
        <v>816627</v>
      </c>
    </row>
    <row r="34" spans="1:7" x14ac:dyDescent="0.25">
      <c r="A34" s="4"/>
      <c r="B34" s="5"/>
      <c r="C34" s="4"/>
    </row>
    <row r="35" spans="1:7" x14ac:dyDescent="0.25">
      <c r="A35" s="2" t="s">
        <v>34</v>
      </c>
      <c r="B35" s="3" t="s">
        <v>3</v>
      </c>
      <c r="C35" s="3" t="s">
        <v>19</v>
      </c>
      <c r="D35" s="3" t="s">
        <v>20</v>
      </c>
    </row>
    <row r="36" spans="1:7" x14ac:dyDescent="0.25">
      <c r="A36" s="4" t="s">
        <v>35</v>
      </c>
      <c r="B36" s="5">
        <v>1</v>
      </c>
      <c r="C36" s="16">
        <v>3016481</v>
      </c>
      <c r="D36" s="16">
        <f t="shared" ref="D36:D42" si="1">+C36*7</f>
        <v>21115367</v>
      </c>
    </row>
    <row r="37" spans="1:7" x14ac:dyDescent="0.25">
      <c r="A37" s="4" t="s">
        <v>36</v>
      </c>
      <c r="B37" s="5">
        <v>1</v>
      </c>
      <c r="C37" s="16">
        <v>2810609</v>
      </c>
      <c r="D37" s="16">
        <f t="shared" si="1"/>
        <v>19674263</v>
      </c>
      <c r="E37" s="7"/>
    </row>
    <row r="38" spans="1:7" x14ac:dyDescent="0.25">
      <c r="A38" s="4" t="s">
        <v>37</v>
      </c>
      <c r="B38" s="5">
        <v>1</v>
      </c>
      <c r="C38" s="16">
        <v>2810609</v>
      </c>
      <c r="D38" s="16">
        <f t="shared" si="1"/>
        <v>19674263</v>
      </c>
      <c r="E38" s="7"/>
    </row>
    <row r="39" spans="1:7" x14ac:dyDescent="0.25">
      <c r="A39" s="4" t="s">
        <v>38</v>
      </c>
      <c r="B39" s="5">
        <v>1</v>
      </c>
      <c r="C39" s="16">
        <v>2810609</v>
      </c>
      <c r="D39" s="16">
        <f t="shared" si="1"/>
        <v>19674263</v>
      </c>
      <c r="E39" s="7"/>
    </row>
    <row r="40" spans="1:7" x14ac:dyDescent="0.25">
      <c r="A40" s="4" t="s">
        <v>39</v>
      </c>
      <c r="B40" s="5">
        <v>2</v>
      </c>
      <c r="C40" s="16">
        <v>3430684</v>
      </c>
      <c r="D40" s="16">
        <f t="shared" si="1"/>
        <v>24014788</v>
      </c>
      <c r="E40" s="7"/>
    </row>
    <row r="41" spans="1:7" x14ac:dyDescent="0.25">
      <c r="A41" s="4" t="s">
        <v>40</v>
      </c>
      <c r="B41" s="5">
        <v>4</v>
      </c>
      <c r="C41" s="16">
        <v>5211632</v>
      </c>
      <c r="D41" s="16">
        <f t="shared" si="1"/>
        <v>36481424</v>
      </c>
      <c r="E41" s="7"/>
      <c r="F41" s="21"/>
    </row>
    <row r="42" spans="1:7" x14ac:dyDescent="0.25">
      <c r="A42" s="4" t="s">
        <v>41</v>
      </c>
      <c r="B42" s="5">
        <v>1</v>
      </c>
      <c r="C42" s="16">
        <v>651454</v>
      </c>
      <c r="D42" s="16">
        <f t="shared" si="1"/>
        <v>4560178</v>
      </c>
      <c r="E42" s="7"/>
    </row>
    <row r="43" spans="1:7" x14ac:dyDescent="0.25">
      <c r="A43" s="17" t="s">
        <v>42</v>
      </c>
      <c r="B43" s="18"/>
      <c r="C43" s="22">
        <f>SUM(C36:C42)</f>
        <v>20742078</v>
      </c>
      <c r="D43" s="22">
        <f>SUM(D36:D42)</f>
        <v>145194546</v>
      </c>
    </row>
    <row r="44" spans="1:7" x14ac:dyDescent="0.25">
      <c r="B44"/>
    </row>
    <row r="45" spans="1:7" s="23" customFormat="1" x14ac:dyDescent="0.25">
      <c r="A45" s="8" t="s">
        <v>43</v>
      </c>
      <c r="B45" s="9" t="s">
        <v>3</v>
      </c>
      <c r="C45" s="9" t="s">
        <v>19</v>
      </c>
      <c r="D45" s="9" t="s">
        <v>20</v>
      </c>
      <c r="F45" s="32" t="s">
        <v>44</v>
      </c>
      <c r="G45" s="32"/>
    </row>
    <row r="46" spans="1:7" x14ac:dyDescent="0.25">
      <c r="A46" s="4" t="s">
        <v>45</v>
      </c>
      <c r="B46" s="5">
        <v>51</v>
      </c>
      <c r="C46" s="16">
        <f>+F46*B46</f>
        <v>9189639</v>
      </c>
      <c r="D46" s="16">
        <f>+C46*7</f>
        <v>64327473</v>
      </c>
      <c r="F46" s="33">
        <v>180189</v>
      </c>
      <c r="G46" s="33"/>
    </row>
    <row r="47" spans="1:7" x14ac:dyDescent="0.25">
      <c r="A47" s="4" t="s">
        <v>46</v>
      </c>
      <c r="B47" s="5">
        <v>109</v>
      </c>
      <c r="C47" s="16">
        <f>+F46*B47</f>
        <v>19640601</v>
      </c>
      <c r="D47" s="16">
        <f>+C47*7</f>
        <v>137484207</v>
      </c>
    </row>
    <row r="48" spans="1:7" x14ac:dyDescent="0.25">
      <c r="A48" s="17" t="s">
        <v>47</v>
      </c>
      <c r="B48" s="18">
        <f>SUM(B46:B47)</f>
        <v>160</v>
      </c>
      <c r="C48" s="11">
        <f>+C46+C47</f>
        <v>28830240</v>
      </c>
      <c r="D48" s="11">
        <f>SUM(D46:D47)</f>
        <v>201811680</v>
      </c>
    </row>
    <row r="49" spans="1:4" x14ac:dyDescent="0.25">
      <c r="A49" s="23"/>
      <c r="B49" s="23"/>
      <c r="C49" s="23"/>
      <c r="D49" s="23"/>
    </row>
    <row r="50" spans="1:4" s="23" customFormat="1" x14ac:dyDescent="0.25">
      <c r="A50" s="8" t="s">
        <v>48</v>
      </c>
      <c r="C50" s="9" t="s">
        <v>19</v>
      </c>
      <c r="D50" s="9" t="s">
        <v>20</v>
      </c>
    </row>
    <row r="51" spans="1:4" x14ac:dyDescent="0.25">
      <c r="A51" s="4" t="s">
        <v>49</v>
      </c>
      <c r="B51" s="23"/>
      <c r="C51" s="16">
        <v>110933</v>
      </c>
      <c r="D51" s="16">
        <f>+C51*7</f>
        <v>776531</v>
      </c>
    </row>
    <row r="52" spans="1:4" x14ac:dyDescent="0.25">
      <c r="A52" s="4" t="s">
        <v>50</v>
      </c>
      <c r="B52" s="23"/>
      <c r="C52" s="16">
        <v>1748967</v>
      </c>
      <c r="D52" s="16">
        <f>+C52*7</f>
        <v>12242769</v>
      </c>
    </row>
    <row r="53" spans="1:4" x14ac:dyDescent="0.25">
      <c r="A53" s="17" t="s">
        <v>51</v>
      </c>
      <c r="B53" s="23"/>
      <c r="C53" s="19">
        <f>+C51+C52</f>
        <v>1859900</v>
      </c>
      <c r="D53" s="19">
        <f>SUM(D51:D52)</f>
        <v>13019300</v>
      </c>
    </row>
    <row r="54" spans="1:4" x14ac:dyDescent="0.25">
      <c r="A54" s="23"/>
      <c r="B54" s="23"/>
      <c r="C54" s="23"/>
      <c r="D54" s="23"/>
    </row>
    <row r="55" spans="1:4" s="23" customFormat="1" x14ac:dyDescent="0.25">
      <c r="A55" s="2" t="s">
        <v>52</v>
      </c>
      <c r="C55" s="3" t="s">
        <v>19</v>
      </c>
      <c r="D55" s="3" t="s">
        <v>20</v>
      </c>
    </row>
    <row r="56" spans="1:4" x14ac:dyDescent="0.25">
      <c r="A56" s="4" t="s">
        <v>53</v>
      </c>
      <c r="B56" s="23"/>
      <c r="C56" s="16">
        <v>165109</v>
      </c>
      <c r="D56" s="16">
        <f>+C56*7</f>
        <v>1155763</v>
      </c>
    </row>
    <row r="57" spans="1:4" x14ac:dyDescent="0.25">
      <c r="A57" s="17" t="s">
        <v>54</v>
      </c>
      <c r="B57" s="23"/>
      <c r="C57" s="22">
        <f>+C56</f>
        <v>165109</v>
      </c>
      <c r="D57" s="22">
        <f>SUM(D56)</f>
        <v>1155763</v>
      </c>
    </row>
    <row r="58" spans="1:4" x14ac:dyDescent="0.25">
      <c r="B58"/>
    </row>
    <row r="59" spans="1:4" s="23" customFormat="1" x14ac:dyDescent="0.25">
      <c r="A59" s="8" t="s">
        <v>55</v>
      </c>
      <c r="C59" s="9" t="s">
        <v>19</v>
      </c>
      <c r="D59" s="9" t="s">
        <v>20</v>
      </c>
    </row>
    <row r="60" spans="1:4" x14ac:dyDescent="0.25">
      <c r="A60" s="4" t="s">
        <v>56</v>
      </c>
      <c r="B60" s="23"/>
      <c r="C60" s="20">
        <f>+ROUND((C33+C43+C48+C53+C57)*0.089,0)</f>
        <v>4602545</v>
      </c>
      <c r="D60" s="20">
        <f>+C60*7</f>
        <v>32217815</v>
      </c>
    </row>
    <row r="61" spans="1:4" x14ac:dyDescent="0.25">
      <c r="A61" s="17" t="s">
        <v>57</v>
      </c>
      <c r="B61" s="23"/>
      <c r="C61" s="19">
        <f>+C60</f>
        <v>4602545</v>
      </c>
      <c r="D61" s="19">
        <f>SUM(D60)</f>
        <v>32217815</v>
      </c>
    </row>
    <row r="62" spans="1:4" x14ac:dyDescent="0.25">
      <c r="A62" s="23"/>
      <c r="B62" s="23"/>
      <c r="C62" s="23"/>
      <c r="D62" s="23"/>
    </row>
    <row r="63" spans="1:4" x14ac:dyDescent="0.25">
      <c r="A63" s="35" t="s">
        <v>58</v>
      </c>
      <c r="B63" s="23"/>
      <c r="C63" s="24" t="s">
        <v>19</v>
      </c>
      <c r="D63" s="15" t="s">
        <v>20</v>
      </c>
    </row>
    <row r="64" spans="1:4" s="23" customFormat="1" x14ac:dyDescent="0.25">
      <c r="A64" s="35"/>
      <c r="C64" s="22">
        <f>+ROUND(C33+C43+C48+C53+C57+C61,0)</f>
        <v>56316533</v>
      </c>
      <c r="D64" s="22">
        <f>+ROUND(D33+D43+D48+D53+D57+D61,0)</f>
        <v>394215731</v>
      </c>
    </row>
    <row r="66" spans="1:4" x14ac:dyDescent="0.25">
      <c r="A66" s="1" t="s">
        <v>60</v>
      </c>
      <c r="B66" s="28">
        <f>+F5+C14+D64</f>
        <v>402663521</v>
      </c>
      <c r="C66" s="28"/>
      <c r="D66" s="28"/>
    </row>
  </sheetData>
  <mergeCells count="12">
    <mergeCell ref="B66:D66"/>
    <mergeCell ref="A1:C1"/>
    <mergeCell ref="B2:C2"/>
    <mergeCell ref="F4:G4"/>
    <mergeCell ref="F5:G5"/>
    <mergeCell ref="F13:G13"/>
    <mergeCell ref="F14:G14"/>
    <mergeCell ref="A16:G16"/>
    <mergeCell ref="C18:D18"/>
    <mergeCell ref="F45:G45"/>
    <mergeCell ref="F46:G46"/>
    <mergeCell ref="A63:A64"/>
  </mergeCells>
  <pageMargins left="0.7" right="0.7" top="0.75" bottom="0.75" header="0.3" footer="0.3"/>
  <pageSetup scale="58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CAQUETÁ 19 DÍAS 2017</vt:lpstr>
      <vt:lpstr>CAQUETÁ 2018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Vladimir Lanchero Deaza</dc:creator>
  <cp:lastModifiedBy>Edwin Vladimir Lanchero Deaza</cp:lastModifiedBy>
  <dcterms:created xsi:type="dcterms:W3CDTF">2017-08-28T02:24:41Z</dcterms:created>
  <dcterms:modified xsi:type="dcterms:W3CDTF">2017-09-01T16:03:53Z</dcterms:modified>
</cp:coreProperties>
</file>